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<sst xmlns="http://schemas.openxmlformats.org/spreadsheetml/2006/main" count="74" uniqueCount="25">
  <si>
    <t xml:space="preserve"> UNIVERZITET U TUZLI</t>
  </si>
  <si>
    <t xml:space="preserve">URED ZA NASTAVU I STUDENTSKA PITANJA </t>
  </si>
  <si>
    <t>REKAPITULACIJA</t>
  </si>
  <si>
    <t>Akademija drams. umjetno.</t>
  </si>
  <si>
    <t>Edukacijsko rehab.fakultet</t>
  </si>
  <si>
    <t>Ekonomski fakultet</t>
  </si>
  <si>
    <t>Fakultet elektrotehnike</t>
  </si>
  <si>
    <t>Fakultet za tjel.odgoj i sport</t>
  </si>
  <si>
    <t>Redovnih</t>
  </si>
  <si>
    <t>Ponovaca</t>
  </si>
  <si>
    <t>UKUPNO</t>
  </si>
  <si>
    <t>Farmaceutski fakultet</t>
  </si>
  <si>
    <t>Filozofski fakultet</t>
  </si>
  <si>
    <t>Mašinski fakultet</t>
  </si>
  <si>
    <t>Medicinski fakultet</t>
  </si>
  <si>
    <t>Visoka zdravstvena škola</t>
  </si>
  <si>
    <t>Pravni fakultet</t>
  </si>
  <si>
    <t>Prirodno matemat.fakultet</t>
  </si>
  <si>
    <t>Rudar.geol.građ. fakultet</t>
  </si>
  <si>
    <t>Tehnološki fakultet</t>
  </si>
  <si>
    <t>Ukupno</t>
  </si>
  <si>
    <t>Dalo uslov</t>
  </si>
  <si>
    <t>Prolaznost</t>
  </si>
  <si>
    <t>04.01.2010.godina</t>
  </si>
  <si>
    <t>UKUPNA PROLAZNOST AKADEMIJA / FAKULTETA U AK. 2008./2009. GODINE  NA  UNIVERZITETU U TUZLI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</si>
</sst>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double"/>
      <top style="double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2" borderId="3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2" fontId="6" fillId="0" borderId="19" xfId="0" applyNumberFormat="1" applyFont="1" applyBorder="1" applyAlignment="1">
      <alignment horizontal="center" vertical="top" wrapText="1"/>
    </xf>
    <xf numFmtId="0" fontId="6" fillId="0" borderId="3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6" fillId="2" borderId="19" xfId="0" applyFont="1" applyFill="1" applyBorder="1" applyAlignment="1">
      <alignment horizontal="center" vertical="top" wrapText="1"/>
    </xf>
    <xf numFmtId="0" fontId="7" fillId="2" borderId="3" xfId="0" applyNumberFormat="1" applyFont="1" applyFill="1" applyBorder="1" applyAlignment="1">
      <alignment horizontal="center"/>
    </xf>
    <xf numFmtId="2" fontId="7" fillId="2" borderId="3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1" xfId="0" applyNumberFormat="1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10" fontId="6" fillId="0" borderId="3" xfId="0" applyNumberFormat="1" applyFont="1" applyBorder="1" applyAlignment="1">
      <alignment horizontal="center"/>
    </xf>
    <xf numFmtId="2" fontId="6" fillId="0" borderId="3" xfId="19" applyNumberFormat="1" applyFont="1" applyBorder="1" applyAlignment="1">
      <alignment horizontal="center"/>
    </xf>
    <xf numFmtId="2" fontId="7" fillId="0" borderId="3" xfId="19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2" fontId="7" fillId="2" borderId="26" xfId="0" applyNumberFormat="1" applyFont="1" applyFill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7" fillId="2" borderId="29" xfId="0" applyNumberFormat="1" applyFont="1" applyFill="1" applyBorder="1" applyAlignment="1">
      <alignment horizontal="center"/>
    </xf>
    <xf numFmtId="2" fontId="6" fillId="0" borderId="30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2" fontId="6" fillId="0" borderId="31" xfId="0" applyNumberFormat="1" applyFont="1" applyBorder="1" applyAlignment="1">
      <alignment horizontal="center"/>
    </xf>
    <xf numFmtId="2" fontId="7" fillId="2" borderId="14" xfId="0" applyNumberFormat="1" applyFont="1" applyFill="1" applyBorder="1" applyAlignment="1">
      <alignment horizontal="center"/>
    </xf>
    <xf numFmtId="2" fontId="7" fillId="2" borderId="2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8"/>
  <sheetViews>
    <sheetView tabSelected="1" workbookViewId="0" topLeftCell="A1">
      <selection activeCell="A7" sqref="A7:P7"/>
    </sheetView>
  </sheetViews>
  <sheetFormatPr defaultColWidth="9.140625" defaultRowHeight="12.75"/>
  <cols>
    <col min="1" max="1" width="8.57421875" style="0" customWidth="1"/>
    <col min="3" max="3" width="7.57421875" style="0" customWidth="1"/>
    <col min="4" max="4" width="6.421875" style="0" customWidth="1"/>
    <col min="5" max="6" width="7.421875" style="0" customWidth="1"/>
    <col min="7" max="7" width="6.7109375" style="0" customWidth="1"/>
    <col min="8" max="9" width="7.57421875" style="0" customWidth="1"/>
    <col min="10" max="10" width="7.421875" style="0" customWidth="1"/>
    <col min="11" max="11" width="7.00390625" style="0" customWidth="1"/>
    <col min="12" max="12" width="7.28125" style="0" customWidth="1"/>
    <col min="13" max="13" width="6.57421875" style="0" customWidth="1"/>
    <col min="14" max="15" width="7.8515625" style="0" customWidth="1"/>
  </cols>
  <sheetData>
    <row r="2" spans="1:3" ht="12.75">
      <c r="A2" s="1" t="s">
        <v>0</v>
      </c>
      <c r="B2" s="1"/>
      <c r="C2" s="1"/>
    </row>
    <row r="3" spans="1:3" ht="12.75">
      <c r="A3" s="1" t="s">
        <v>23</v>
      </c>
      <c r="B3" s="1"/>
      <c r="C3" s="1"/>
    </row>
    <row r="4" spans="1:16" ht="12.75">
      <c r="A4" s="2" t="s">
        <v>1</v>
      </c>
      <c r="B4" s="2"/>
      <c r="C4" s="2"/>
      <c r="D4" s="1"/>
      <c r="E4" s="1"/>
      <c r="F4" s="1"/>
      <c r="L4" s="59"/>
      <c r="M4" s="59"/>
      <c r="N4" s="59"/>
      <c r="P4" s="16"/>
    </row>
    <row r="5" spans="12:14" ht="12.75">
      <c r="L5" s="3"/>
      <c r="M5" s="3"/>
      <c r="N5" s="3"/>
    </row>
    <row r="6" spans="1:16" ht="18">
      <c r="A6" s="60" t="s">
        <v>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6" ht="15.75">
      <c r="A7" s="61" t="s">
        <v>24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9" ht="13.5" thickBot="1"/>
    <row r="10" spans="1:16" ht="12.75">
      <c r="A10" s="4"/>
      <c r="B10" s="62" t="s">
        <v>3</v>
      </c>
      <c r="C10" s="63"/>
      <c r="D10" s="63"/>
      <c r="E10" s="62" t="s">
        <v>4</v>
      </c>
      <c r="F10" s="62"/>
      <c r="G10" s="62"/>
      <c r="H10" s="62" t="s">
        <v>5</v>
      </c>
      <c r="I10" s="62"/>
      <c r="J10" s="62"/>
      <c r="K10" s="62" t="s">
        <v>6</v>
      </c>
      <c r="L10" s="62"/>
      <c r="M10" s="62"/>
      <c r="N10" s="62" t="s">
        <v>7</v>
      </c>
      <c r="O10" s="62"/>
      <c r="P10" s="62"/>
    </row>
    <row r="11" spans="1:16" ht="13.5" thickBot="1">
      <c r="A11" s="5"/>
      <c r="B11" s="6" t="s">
        <v>20</v>
      </c>
      <c r="C11" s="6" t="s">
        <v>21</v>
      </c>
      <c r="D11" s="6" t="s">
        <v>22</v>
      </c>
      <c r="E11" s="6" t="s">
        <v>20</v>
      </c>
      <c r="F11" s="6" t="s">
        <v>21</v>
      </c>
      <c r="G11" s="6" t="s">
        <v>22</v>
      </c>
      <c r="H11" s="6" t="s">
        <v>20</v>
      </c>
      <c r="I11" s="6" t="s">
        <v>21</v>
      </c>
      <c r="J11" s="6" t="s">
        <v>22</v>
      </c>
      <c r="K11" s="6" t="s">
        <v>20</v>
      </c>
      <c r="L11" s="6" t="s">
        <v>21</v>
      </c>
      <c r="M11" s="6" t="s">
        <v>22</v>
      </c>
      <c r="N11" s="6" t="s">
        <v>20</v>
      </c>
      <c r="O11" s="6" t="s">
        <v>21</v>
      </c>
      <c r="P11" s="6" t="s">
        <v>22</v>
      </c>
    </row>
    <row r="12" spans="1:16" ht="12.75">
      <c r="A12" s="7" t="s">
        <v>8</v>
      </c>
      <c r="B12" s="14">
        <v>59</v>
      </c>
      <c r="C12" s="14">
        <v>29</v>
      </c>
      <c r="D12" s="46">
        <f>C12/B12%</f>
        <v>49.152542372881356</v>
      </c>
      <c r="E12" s="13">
        <v>330</v>
      </c>
      <c r="F12" s="23">
        <v>233</v>
      </c>
      <c r="G12" s="48">
        <f>F12/E12%</f>
        <v>70.60606060606061</v>
      </c>
      <c r="H12" s="24">
        <v>746</v>
      </c>
      <c r="I12" s="23">
        <v>617</v>
      </c>
      <c r="J12" s="50">
        <f>I12/H12%</f>
        <v>82.70777479892762</v>
      </c>
      <c r="K12" s="13">
        <v>366</v>
      </c>
      <c r="L12" s="23">
        <v>144</v>
      </c>
      <c r="M12" s="48">
        <f>L12/K12%</f>
        <v>39.34426229508197</v>
      </c>
      <c r="N12" s="22">
        <v>259</v>
      </c>
      <c r="O12" s="22">
        <v>185</v>
      </c>
      <c r="P12" s="54">
        <f>O12/N12%</f>
        <v>71.42857142857143</v>
      </c>
    </row>
    <row r="13" spans="1:16" ht="12.75">
      <c r="A13" s="8" t="s">
        <v>9</v>
      </c>
      <c r="B13" s="14">
        <v>4</v>
      </c>
      <c r="C13" s="14">
        <v>0</v>
      </c>
      <c r="D13" s="30">
        <f>C13/B13%</f>
        <v>0</v>
      </c>
      <c r="E13" s="25">
        <v>70</v>
      </c>
      <c r="F13" s="14">
        <v>21</v>
      </c>
      <c r="G13" s="48">
        <f>F13/E13%</f>
        <v>30.000000000000004</v>
      </c>
      <c r="H13" s="26">
        <v>317</v>
      </c>
      <c r="I13" s="14">
        <v>200</v>
      </c>
      <c r="J13" s="51">
        <f>I13/H13%</f>
        <v>63.09148264984227</v>
      </c>
      <c r="K13" s="25">
        <v>262</v>
      </c>
      <c r="L13" s="14">
        <v>82</v>
      </c>
      <c r="M13" s="53">
        <f>L13/K13%</f>
        <v>31.297709923664122</v>
      </c>
      <c r="N13" s="22">
        <v>62</v>
      </c>
      <c r="O13" s="22">
        <v>35</v>
      </c>
      <c r="P13" s="54">
        <f>O13/N13%</f>
        <v>56.45161290322581</v>
      </c>
    </row>
    <row r="14" spans="1:16" ht="13.5" thickBot="1">
      <c r="A14" s="9" t="s">
        <v>10</v>
      </c>
      <c r="B14" s="19">
        <f>B12+B13</f>
        <v>63</v>
      </c>
      <c r="C14" s="19">
        <f>C12+C13</f>
        <v>29</v>
      </c>
      <c r="D14" s="47">
        <f>C14/B14%</f>
        <v>46.03174603174603</v>
      </c>
      <c r="E14" s="15">
        <f>E12+E13</f>
        <v>400</v>
      </c>
      <c r="F14" s="15">
        <f>F12+F13</f>
        <v>254</v>
      </c>
      <c r="G14" s="49">
        <f>F14/E14%</f>
        <v>63.5</v>
      </c>
      <c r="H14" s="20">
        <f>H12+H13</f>
        <v>1063</v>
      </c>
      <c r="I14" s="21">
        <f>I12+I13</f>
        <v>817</v>
      </c>
      <c r="J14" s="52">
        <f>I14/H14%</f>
        <v>76.85794920037628</v>
      </c>
      <c r="K14" s="15">
        <f>K12+K13</f>
        <v>628</v>
      </c>
      <c r="L14" s="21">
        <f>L12+L13</f>
        <v>226</v>
      </c>
      <c r="M14" s="49">
        <f>L14/K14%</f>
        <v>35.98726114649681</v>
      </c>
      <c r="N14" s="10">
        <f>N12+N13</f>
        <v>321</v>
      </c>
      <c r="O14" s="10">
        <f>O12+O13</f>
        <v>220</v>
      </c>
      <c r="P14" s="55">
        <f>O14/N14%</f>
        <v>68.53582554517133</v>
      </c>
    </row>
    <row r="15" ht="13.5" thickBot="1"/>
    <row r="16" spans="1:16" ht="12.75">
      <c r="A16" s="65"/>
      <c r="B16" s="62" t="s">
        <v>11</v>
      </c>
      <c r="C16" s="62"/>
      <c r="D16" s="62"/>
      <c r="E16" s="62" t="s">
        <v>12</v>
      </c>
      <c r="F16" s="62"/>
      <c r="G16" s="62"/>
      <c r="H16" s="62" t="s">
        <v>13</v>
      </c>
      <c r="I16" s="62"/>
      <c r="J16" s="62"/>
      <c r="K16" s="62" t="s">
        <v>14</v>
      </c>
      <c r="L16" s="62"/>
      <c r="M16" s="62"/>
      <c r="N16" s="62" t="s">
        <v>15</v>
      </c>
      <c r="O16" s="62"/>
      <c r="P16" s="62"/>
    </row>
    <row r="17" spans="1:16" ht="13.5" thickBot="1">
      <c r="A17" s="66"/>
      <c r="B17" s="6" t="s">
        <v>20</v>
      </c>
      <c r="C17" s="6" t="s">
        <v>21</v>
      </c>
      <c r="D17" s="6" t="s">
        <v>22</v>
      </c>
      <c r="E17" s="6" t="s">
        <v>20</v>
      </c>
      <c r="F17" s="6" t="s">
        <v>21</v>
      </c>
      <c r="G17" s="6" t="s">
        <v>22</v>
      </c>
      <c r="H17" s="11" t="s">
        <v>20</v>
      </c>
      <c r="I17" s="11" t="s">
        <v>21</v>
      </c>
      <c r="J17" s="11" t="s">
        <v>22</v>
      </c>
      <c r="K17" s="6" t="s">
        <v>20</v>
      </c>
      <c r="L17" s="6" t="s">
        <v>21</v>
      </c>
      <c r="M17" s="6" t="s">
        <v>22</v>
      </c>
      <c r="N17" s="6" t="s">
        <v>20</v>
      </c>
      <c r="O17" s="6" t="s">
        <v>21</v>
      </c>
      <c r="P17" s="6" t="s">
        <v>22</v>
      </c>
    </row>
    <row r="18" spans="1:16" ht="13.5" thickBot="1">
      <c r="A18" s="7" t="s">
        <v>8</v>
      </c>
      <c r="B18" s="14">
        <v>450</v>
      </c>
      <c r="C18" s="70">
        <v>410</v>
      </c>
      <c r="D18" s="72">
        <f>D20</f>
        <v>64.56692913385827</v>
      </c>
      <c r="E18" s="27">
        <v>2376</v>
      </c>
      <c r="F18" s="27">
        <v>1921</v>
      </c>
      <c r="G18" s="28">
        <f>F18/E18*100</f>
        <v>80.85016835016835</v>
      </c>
      <c r="H18" s="29">
        <v>275</v>
      </c>
      <c r="I18" s="29">
        <v>131</v>
      </c>
      <c r="J18" s="30">
        <f>I18/H18%</f>
        <v>47.63636363636363</v>
      </c>
      <c r="K18" s="24">
        <v>594</v>
      </c>
      <c r="L18" s="23">
        <v>406</v>
      </c>
      <c r="M18" s="56">
        <f>L18/K18%</f>
        <v>68.35016835016835</v>
      </c>
      <c r="N18" s="23">
        <v>236</v>
      </c>
      <c r="O18" s="23">
        <v>125</v>
      </c>
      <c r="P18" s="44">
        <f>O18/N18%</f>
        <v>52.96610169491526</v>
      </c>
    </row>
    <row r="19" spans="1:16" ht="13.5" thickBot="1">
      <c r="A19" s="8" t="s">
        <v>9</v>
      </c>
      <c r="B19" s="14">
        <v>185</v>
      </c>
      <c r="C19" s="71"/>
      <c r="D19" s="73"/>
      <c r="E19" s="27">
        <v>590</v>
      </c>
      <c r="F19" s="27">
        <v>334</v>
      </c>
      <c r="G19" s="28">
        <f>F19/E19*100</f>
        <v>56.61016949152542</v>
      </c>
      <c r="H19" s="29">
        <v>168</v>
      </c>
      <c r="I19" s="29">
        <v>82</v>
      </c>
      <c r="J19" s="30">
        <f>I19/H19%</f>
        <v>48.80952380952381</v>
      </c>
      <c r="K19" s="26">
        <v>457</v>
      </c>
      <c r="L19" s="14">
        <v>161</v>
      </c>
      <c r="M19" s="30">
        <f>L19/K19%</f>
        <v>35.22975929978118</v>
      </c>
      <c r="N19" s="14">
        <v>103</v>
      </c>
      <c r="O19" s="14">
        <v>39</v>
      </c>
      <c r="P19" s="30">
        <f>O19/N19%</f>
        <v>37.86407766990291</v>
      </c>
    </row>
    <row r="20" spans="1:16" ht="13.5" thickBot="1">
      <c r="A20" s="9" t="s">
        <v>10</v>
      </c>
      <c r="B20" s="20">
        <f>B18+B19</f>
        <v>635</v>
      </c>
      <c r="C20" s="21">
        <f>C18+C19</f>
        <v>410</v>
      </c>
      <c r="D20" s="52">
        <f>C20/B20%</f>
        <v>64.56692913385827</v>
      </c>
      <c r="E20" s="31">
        <f>E18+E19</f>
        <v>2966</v>
      </c>
      <c r="F20" s="31">
        <f>F18+F19</f>
        <v>2255</v>
      </c>
      <c r="G20" s="28">
        <f>F20/E20*100</f>
        <v>76.02832097100472</v>
      </c>
      <c r="H20" s="32">
        <f>H18+H19</f>
        <v>443</v>
      </c>
      <c r="I20" s="32">
        <f>I18+I19</f>
        <v>213</v>
      </c>
      <c r="J20" s="33">
        <f>I20/H20%</f>
        <v>48.081264108352144</v>
      </c>
      <c r="K20" s="20">
        <f>K18+K19</f>
        <v>1051</v>
      </c>
      <c r="L20" s="21">
        <f>L18+L19</f>
        <v>567</v>
      </c>
      <c r="M20" s="57">
        <f>L20/K20%</f>
        <v>53.94862036156042</v>
      </c>
      <c r="N20" s="21">
        <f>N18+N19</f>
        <v>339</v>
      </c>
      <c r="O20" s="21">
        <f>O18+O19</f>
        <v>164</v>
      </c>
      <c r="P20" s="57">
        <f>O20/N20%</f>
        <v>48.37758112094395</v>
      </c>
    </row>
    <row r="21" ht="13.5" thickBot="1"/>
    <row r="22" spans="1:16" ht="12.75">
      <c r="A22" s="65"/>
      <c r="B22" s="67" t="s">
        <v>16</v>
      </c>
      <c r="C22" s="68"/>
      <c r="D22" s="69"/>
      <c r="E22" s="62" t="s">
        <v>17</v>
      </c>
      <c r="F22" s="62"/>
      <c r="G22" s="62"/>
      <c r="H22" s="62" t="s">
        <v>18</v>
      </c>
      <c r="I22" s="62"/>
      <c r="J22" s="62"/>
      <c r="K22" s="62" t="s">
        <v>19</v>
      </c>
      <c r="L22" s="62"/>
      <c r="M22" s="62"/>
      <c r="N22" s="64" t="s">
        <v>10</v>
      </c>
      <c r="O22" s="64"/>
      <c r="P22" s="64"/>
    </row>
    <row r="23" spans="1:16" ht="13.5" thickBot="1">
      <c r="A23" s="66"/>
      <c r="B23" s="12" t="s">
        <v>20</v>
      </c>
      <c r="C23" s="12" t="s">
        <v>21</v>
      </c>
      <c r="D23" s="12" t="s">
        <v>22</v>
      </c>
      <c r="E23" s="6" t="s">
        <v>20</v>
      </c>
      <c r="F23" s="6" t="s">
        <v>21</v>
      </c>
      <c r="G23" s="6" t="s">
        <v>22</v>
      </c>
      <c r="H23" s="6" t="s">
        <v>20</v>
      </c>
      <c r="I23" s="6" t="s">
        <v>21</v>
      </c>
      <c r="J23" s="6" t="s">
        <v>22</v>
      </c>
      <c r="K23" s="6" t="s">
        <v>20</v>
      </c>
      <c r="L23" s="6" t="s">
        <v>21</v>
      </c>
      <c r="M23" s="6" t="s">
        <v>22</v>
      </c>
      <c r="N23" s="6" t="s">
        <v>20</v>
      </c>
      <c r="O23" s="6" t="s">
        <v>21</v>
      </c>
      <c r="P23" s="6" t="s">
        <v>22</v>
      </c>
    </row>
    <row r="24" spans="1:16" ht="13.5" thickBot="1">
      <c r="A24" s="7" t="s">
        <v>8</v>
      </c>
      <c r="B24" s="34">
        <v>1025</v>
      </c>
      <c r="C24" s="23">
        <v>511</v>
      </c>
      <c r="D24" s="44">
        <f>C24/B24%</f>
        <v>49.853658536585364</v>
      </c>
      <c r="E24" s="14">
        <v>482</v>
      </c>
      <c r="F24" s="14">
        <v>155</v>
      </c>
      <c r="G24" s="30">
        <f>F24/E24%</f>
        <v>32.15767634854772</v>
      </c>
      <c r="H24" s="14">
        <v>630</v>
      </c>
      <c r="I24" s="14">
        <v>282</v>
      </c>
      <c r="J24" s="45">
        <f>I24/H24</f>
        <v>0.44761904761904764</v>
      </c>
      <c r="K24" s="13">
        <v>478</v>
      </c>
      <c r="L24" s="13">
        <v>279</v>
      </c>
      <c r="M24" s="50">
        <f>L24/K24%</f>
        <v>58.36820083682008</v>
      </c>
      <c r="N24" s="35">
        <f>SUM(B12,E12,H12,K12,N12,B18,E18,H18,K18,N18,B24,E24,H24,K24)</f>
        <v>8306</v>
      </c>
      <c r="O24" s="36">
        <f>SUM(C12+F12+I12+L12+O12+F18+I18+L18+O18+C24+F24+I24+L24)</f>
        <v>5018</v>
      </c>
      <c r="P24" s="42">
        <f>O24/N24%</f>
        <v>60.414158439682154</v>
      </c>
    </row>
    <row r="25" spans="1:16" ht="13.5" thickBot="1">
      <c r="A25" s="8" t="s">
        <v>9</v>
      </c>
      <c r="B25" s="37">
        <v>524</v>
      </c>
      <c r="C25" s="14">
        <v>287</v>
      </c>
      <c r="D25" s="30">
        <f>C25/B25%</f>
        <v>54.77099236641221</v>
      </c>
      <c r="E25" s="14">
        <v>373</v>
      </c>
      <c r="F25" s="14">
        <v>160</v>
      </c>
      <c r="G25" s="30">
        <f>F25/E25%</f>
        <v>42.89544235924933</v>
      </c>
      <c r="H25" s="14">
        <v>319</v>
      </c>
      <c r="I25" s="14">
        <v>118</v>
      </c>
      <c r="J25" s="45">
        <f>I25/H25</f>
        <v>0.36990595611285265</v>
      </c>
      <c r="K25" s="13">
        <v>175</v>
      </c>
      <c r="L25" s="14">
        <v>66</v>
      </c>
      <c r="M25" s="50">
        <f>L25/K25%</f>
        <v>37.714285714285715</v>
      </c>
      <c r="N25" s="35">
        <f>SUM(B13,E13,H13,K13,N13,B19,E19,H19,K19,N19,B25,E25,H25,K25,)</f>
        <v>3609</v>
      </c>
      <c r="O25" s="36">
        <f>SUM(C13+F13+I13+L13+O13+C18+F19+I19+L19+O19+C25+F25+I25+L25)</f>
        <v>1995</v>
      </c>
      <c r="P25" s="42">
        <f>O25/N25%</f>
        <v>55.27847049044056</v>
      </c>
    </row>
    <row r="26" spans="1:16" ht="14.25" thickBot="1" thickTop="1">
      <c r="A26" s="9" t="s">
        <v>10</v>
      </c>
      <c r="B26" s="38">
        <f>B24+B25</f>
        <v>1549</v>
      </c>
      <c r="C26" s="39">
        <f>C24+C25</f>
        <v>798</v>
      </c>
      <c r="D26" s="57">
        <f>C26/B26%</f>
        <v>51.517107811491286</v>
      </c>
      <c r="E26" s="19">
        <f>E24+E25</f>
        <v>855</v>
      </c>
      <c r="F26" s="19">
        <f>F24+F25</f>
        <v>315</v>
      </c>
      <c r="G26" s="33">
        <f>F26/E26%</f>
        <v>36.84210526315789</v>
      </c>
      <c r="H26" s="14">
        <f>H24+H25</f>
        <v>949</v>
      </c>
      <c r="I26" s="14">
        <f>I24+I25</f>
        <v>400</v>
      </c>
      <c r="J26" s="45">
        <f>I26/H26</f>
        <v>0.4214963119072708</v>
      </c>
      <c r="K26" s="15">
        <f>K24+K25</f>
        <v>653</v>
      </c>
      <c r="L26" s="15">
        <f>L24+L25</f>
        <v>345</v>
      </c>
      <c r="M26" s="58">
        <f>L26/K26%</f>
        <v>52.833078101071976</v>
      </c>
      <c r="N26" s="40">
        <f>N24+N25</f>
        <v>11915</v>
      </c>
      <c r="O26" s="41">
        <f>O24+O25</f>
        <v>7013</v>
      </c>
      <c r="P26" s="43">
        <f>O26/N26%</f>
        <v>58.85858161980696</v>
      </c>
    </row>
    <row r="31" ht="12.75">
      <c r="H31" s="17"/>
    </row>
    <row r="32" ht="12.75">
      <c r="J32" s="16"/>
    </row>
    <row r="37" ht="12.75">
      <c r="N37" s="18"/>
    </row>
    <row r="38" ht="12.75">
      <c r="I38" s="18"/>
    </row>
  </sheetData>
  <mergeCells count="22">
    <mergeCell ref="K16:M16"/>
    <mergeCell ref="N16:P16"/>
    <mergeCell ref="C18:C19"/>
    <mergeCell ref="D18:D19"/>
    <mergeCell ref="K22:M22"/>
    <mergeCell ref="N22:P22"/>
    <mergeCell ref="A16:A17"/>
    <mergeCell ref="B16:D16"/>
    <mergeCell ref="E16:G16"/>
    <mergeCell ref="H16:J16"/>
    <mergeCell ref="A22:A23"/>
    <mergeCell ref="B22:D22"/>
    <mergeCell ref="E22:G22"/>
    <mergeCell ref="H22:J22"/>
    <mergeCell ref="L4:N4"/>
    <mergeCell ref="A6:P6"/>
    <mergeCell ref="A7:P7"/>
    <mergeCell ref="B10:D10"/>
    <mergeCell ref="E10:G10"/>
    <mergeCell ref="H10:J10"/>
    <mergeCell ref="K10:M10"/>
    <mergeCell ref="N10:P10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2008-12-16T07:39:44Z</cp:lastPrinted>
  <dcterms:created xsi:type="dcterms:W3CDTF">1996-10-14T23:33:28Z</dcterms:created>
  <dcterms:modified xsi:type="dcterms:W3CDTF">2010-02-03T09:20:15Z</dcterms:modified>
  <cp:category/>
  <cp:version/>
  <cp:contentType/>
  <cp:contentStatus/>
</cp:coreProperties>
</file>